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6EE5C079-F655-4DB7-A82C-2168CDFCE332}"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<sst xmlns="http://schemas.openxmlformats.org/spreadsheetml/2006/main" count="1743" uniqueCount="1174">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</sst>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261</v>
      </c>
      <c r="B10" s="149"/>
      <c r="C10" s="149"/>
      <c r="D10" s="145" t="str">
        <f>VLOOKUP(A10,listado,2,0)</f>
        <v>Experto/a 3</v>
      </c>
      <c r="E10" s="145"/>
      <c r="F10" s="145"/>
      <c r="G10" s="182" t="str">
        <f>VLOOKUP(A10,listado,3,0)</f>
        <v>Proyectista de Carreteras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Istram. GIS. Seguridad Vial en proyectos. Lena, Cardim. AutoCAD, Menfis, Project, Gis.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8 años de experiencia global en el sector de la Ingeniería /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8 años de experiencia en redacción de proyectos de infraestructuras viales.</v>
      </c>
      <c r="C21" s="112"/>
      <c r="D21" s="112"/>
      <c r="E21" s="112"/>
      <c r="F21" s="112"/>
      <c r="G21" s="112"/>
      <c r="H21" s="112"/>
      <c r="I21" s="62"/>
      <c r="J21" s="95"/>
      <c r="K21" s="95"/>
      <c r="L21" s="96"/>
    </row>
    <row r="22" spans="1:12" s="2" customFormat="1" ht="60" customHeight="1" thickBot="1">
      <c r="A22" s="49" t="s">
        <v>40</v>
      </c>
      <c r="B22" s="112" t="str">
        <f>VLOOKUP(A10,listado,9,0)</f>
        <v>Al menos 5 años en las funciones enumeradas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al menos, 1 proyecto con metodología BIM.</v>
      </c>
      <c r="B24" s="98"/>
      <c r="C24" s="98"/>
      <c r="D24" s="98"/>
      <c r="E24" s="98"/>
      <c r="F24" s="98"/>
      <c r="G24" s="98"/>
      <c r="H24" s="99"/>
      <c r="I24" s="62"/>
      <c r="J24" s="95"/>
      <c r="K24" s="95"/>
      <c r="L24" s="96"/>
    </row>
    <row r="25" spans="1:12" s="2" customFormat="1" ht="49.8" customHeight="1" thickBot="1">
      <c r="A25" s="97" t="str">
        <f>VLOOKUP(A10,listado,11,0)</f>
        <v xml:space="preserve">Participación  en, al menos, 1 proyecto internacional. </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3xwZzaLgxERvtH6K9CA/B7GE0F3OR3X3dP2Y81O/iHaZPFVHIQtmSLV0iz4GpMootB1n6OP6AwnkL/ieMjyuXQ==" saltValue="UfasLTgN7NHSh+s3ghIot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2024-04-26T08:16:25Z</dcterms:modified>
</cp:coreProperties>
</file>